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LIV\"/>
    </mc:Choice>
  </mc:AlternateContent>
  <bookViews>
    <workbookView xWindow="0" yWindow="0" windowWidth="23040" windowHeight="8835"/>
  </bookViews>
  <sheets>
    <sheet name="List1" sheetId="1" r:id="rId1"/>
  </sheets>
  <definedNames>
    <definedName name="_GoBack" localSheetId="0">List1!$G$16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5" i="1"/>
  <c r="E23" i="1"/>
  <c r="D22" i="1"/>
  <c r="E20" i="1"/>
  <c r="E18" i="1"/>
  <c r="D19" i="1"/>
  <c r="E16" i="1"/>
  <c r="D15" i="1"/>
  <c r="E13" i="1"/>
  <c r="E3" i="1"/>
  <c r="E11" i="1"/>
  <c r="D11" i="1"/>
  <c r="G19" i="1" l="1"/>
  <c r="G22" i="1" s="1"/>
  <c r="J24" i="1" l="1"/>
  <c r="J21" i="1"/>
  <c r="J17" i="1"/>
  <c r="J28" i="1" l="1"/>
  <c r="J26" i="1"/>
  <c r="J29" i="1" s="1"/>
  <c r="J4" i="1"/>
</calcChain>
</file>

<file path=xl/sharedStrings.xml><?xml version="1.0" encoding="utf-8"?>
<sst xmlns="http://schemas.openxmlformats.org/spreadsheetml/2006/main" count="96" uniqueCount="73">
  <si>
    <t>část zakázky</t>
  </si>
  <si>
    <t>č.opatření</t>
  </si>
  <si>
    <t>typ opatření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</si>
  <si>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</si>
  <si>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</si>
  <si>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</si>
  <si>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</si>
  <si>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</si>
  <si>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</si>
  <si>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</si>
  <si>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</si>
  <si>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</si>
  <si>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</si>
  <si>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</si>
  <si>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</si>
  <si>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</si>
  <si>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IX-III, 31.3.2018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</si>
  <si>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</si>
  <si>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</si>
  <si>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LIV-2017-001</t>
  </si>
  <si>
    <t>LIV-2018-001</t>
  </si>
  <si>
    <t>Výsadba prostokořeného ovocného polokmenu (50 ks)</t>
  </si>
  <si>
    <t>LIV-2018-002</t>
  </si>
  <si>
    <t>ponechání 25 % méně degradovaných částí uvnitř plochy bez zásahu</t>
  </si>
  <si>
    <t>LIV-2018-003</t>
  </si>
  <si>
    <t>Následná péče o výsadby - zálivka (10x)</t>
  </si>
  <si>
    <t>IV-X, 1.10.2018</t>
  </si>
  <si>
    <t>LIV-2018-004</t>
  </si>
  <si>
    <t>postřik na list výmladků, výskyt rozptýleně na max. 30% výměry, v září u přežívajících opakovat</t>
  </si>
  <si>
    <t>VI-IX, 30.9.2018</t>
  </si>
  <si>
    <t>LIV-2019-001</t>
  </si>
  <si>
    <t>IV-VIII, 1.8.2019</t>
  </si>
  <si>
    <t>LIV-2019-002</t>
  </si>
  <si>
    <t>IV-X, 1.10.2019</t>
  </si>
  <si>
    <t>LIV-2019-003</t>
  </si>
  <si>
    <t>VI-IX, 30.9.2019</t>
  </si>
  <si>
    <t>LIV-2020-001</t>
  </si>
  <si>
    <t>IV-X, 1.10.2020</t>
  </si>
  <si>
    <t>LIV-2020-002</t>
  </si>
  <si>
    <t>překosení výmladků (max. 15% plochy)</t>
  </si>
  <si>
    <t>IV-IX, 30.9.2020</t>
  </si>
  <si>
    <t>LIV-2021-002</t>
  </si>
  <si>
    <t xml:space="preserve">Pastva ovcí a koz </t>
  </si>
  <si>
    <t>ponechání 50 % méně degradovaných částí uvnitř plochy bez zásahu</t>
  </si>
  <si>
    <t>IV-IX, 30.9.2021</t>
  </si>
  <si>
    <t>LIV-2022-002</t>
  </si>
  <si>
    <t>IV-IX, 30.9.2022</t>
  </si>
  <si>
    <t>X-XI, 15.11.2018</t>
  </si>
  <si>
    <t>Likvidace invazních a expanzivních rostlin - Aplikace herbicidu</t>
  </si>
  <si>
    <t xml:space="preserve">Sečení křovinořezem </t>
  </si>
  <si>
    <t>Likvidace invazních a expanzivních rostlin - výřez</t>
  </si>
  <si>
    <t>Pastva ovcí a koz (dvojí)</t>
  </si>
  <si>
    <t>IV-VI, 30. 6. 2018</t>
  </si>
  <si>
    <t>VIII-IX, 30.9.2018</t>
  </si>
  <si>
    <t>ind.drátěná ochrana v.150cm s oky do 5cm2 dl. 1,0m</t>
  </si>
  <si>
    <t>1ks kůl (dřevěný, impregnovaný)  v.200cm tl.8cm</t>
  </si>
  <si>
    <t>uchycení 3ks jutový úvazek o prům. min. 1,5mm ve výšce 40, 80 a 120 cm</t>
  </si>
  <si>
    <t>výsadba (vč. jáma 50x50x50 cm)</t>
  </si>
  <si>
    <t>zálivka každé sazenice min. 30ti litry vody (10x za sezónu) u 50ks výsadeb</t>
  </si>
  <si>
    <t>zálivka 25l</t>
  </si>
  <si>
    <t>Počet jednotek</t>
  </si>
  <si>
    <t>Redukovaný počet jednotek</t>
  </si>
  <si>
    <t>Jednotka</t>
  </si>
  <si>
    <t>Cena za redukovanou jednotku (Kč vč. DPH)</t>
  </si>
  <si>
    <t>cena (Kč vč. DPH)</t>
  </si>
  <si>
    <t>ha</t>
  </si>
  <si>
    <t>prostokořenná  sazenice - polokmen slivoň švestka</t>
  </si>
  <si>
    <t>prostokořenná  sazenice - polokmen hrušeň obecná</t>
  </si>
  <si>
    <t>prostokořenná  sazenice - polokmen třešeň obecná</t>
  </si>
  <si>
    <t>ks</t>
  </si>
  <si>
    <t>l</t>
  </si>
  <si>
    <t>odstranění náletu (do 10cm průměru kmene na řezné ploše pařezu) na 18% celkové rozlohy opatření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</si>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</sst>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4" fillId="3" borderId="12" xfId="0" applyFont="1" applyFill="1" applyBorder="1" applyAlignment="1">
      <alignment vertical="center" wrapText="1"/>
    </xf>
    <xf numFmtId="0" fontId="10" fillId="3" borderId="12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wrapText="1"/>
    </xf>
    <xf numFmtId="164" fontId="1" fillId="0" borderId="15" xfId="0" applyNumberFormat="1" applyFont="1" applyBorder="1" applyAlignment="1">
      <alignment horizontal="right" wrapText="1"/>
    </xf>
    <xf numFmtId="0" fontId="1" fillId="0" borderId="15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1" fillId="4" borderId="13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right" vertical="center" wrapText="1"/>
    </xf>
    <xf numFmtId="0" fontId="7" fillId="4" borderId="5" xfId="0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5" borderId="5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3" fillId="4" borderId="4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zoomScale="70" zoomScaleNormal="70" workbookViewId="0">
      <selection activeCell="F9" sqref="F9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3.7109375" customWidth="1"/>
    <col min="6" max="6" width="9.85546875" customWidth="1"/>
    <col min="7" max="7" width="35.42578125" customWidth="1"/>
    <col min="8" max="8" width="20.42578125" customWidth="1"/>
    <col min="9" max="10" width="16.85546875" customWidth="1"/>
  </cols>
  <sheetData>
    <row r="1" spans="1:10" ht="15.75" thickBot="1" x14ac:dyDescent="0.3"/>
    <row r="2" spans="1:10" ht="42" customHeight="1" thickBot="1" x14ac:dyDescent="0.3">
      <c r="A2" s="1" t="s">
        <v>0</v>
      </c>
      <c r="B2" s="23" t="s">
        <v>1</v>
      </c>
      <c r="C2" s="23" t="s">
        <v>2</v>
      </c>
      <c r="D2" s="45" t="s">
        <v>60</v>
      </c>
      <c r="E2" s="46" t="s">
        <v>61</v>
      </c>
      <c r="F2" s="47" t="s">
        <v>62</v>
      </c>
      <c r="G2" s="23" t="s">
        <v>3</v>
      </c>
      <c r="H2" s="23" t="s">
        <v>4</v>
      </c>
      <c r="I2" s="48" t="s">
        <v>63</v>
      </c>
      <c r="J2" s="48" t="s">
        <v>64</v>
      </c>
    </row>
    <row r="3" spans="1:10" ht="57.75" thickBot="1" x14ac:dyDescent="0.3">
      <c r="A3" s="66" t="s">
        <v>5</v>
      </c>
      <c r="B3" s="24" t="s">
        <v>19</v>
      </c>
      <c r="C3" s="25" t="s">
        <v>50</v>
      </c>
      <c r="D3" s="26">
        <v>3.7591000000000001</v>
      </c>
      <c r="E3" s="26">
        <f>D3*0.18</f>
        <v>0.67663799999999996</v>
      </c>
      <c r="F3" s="26" t="s">
        <v>65</v>
      </c>
      <c r="G3" s="18" t="s">
        <v>71</v>
      </c>
      <c r="H3" s="25" t="s">
        <v>16</v>
      </c>
      <c r="I3" s="18"/>
      <c r="J3" s="18"/>
    </row>
    <row r="4" spans="1:10" ht="21.75" customHeight="1" thickBot="1" x14ac:dyDescent="0.3">
      <c r="A4" s="67"/>
      <c r="B4" s="9"/>
      <c r="C4" s="10"/>
      <c r="D4" s="61"/>
      <c r="E4" s="61"/>
      <c r="F4" s="61"/>
      <c r="G4" s="10"/>
      <c r="H4" s="10" t="s">
        <v>11</v>
      </c>
      <c r="I4" s="12"/>
      <c r="J4" s="12">
        <f>SUM(J3:J3)</f>
        <v>0</v>
      </c>
    </row>
    <row r="5" spans="1:10" ht="49.15" customHeight="1" thickBot="1" x14ac:dyDescent="0.3">
      <c r="A5" s="76" t="s">
        <v>6</v>
      </c>
      <c r="B5" s="72" t="s">
        <v>20</v>
      </c>
      <c r="C5" s="74" t="s">
        <v>21</v>
      </c>
      <c r="D5" s="64">
        <v>20</v>
      </c>
      <c r="E5" s="64">
        <v>20</v>
      </c>
      <c r="F5" s="64" t="s">
        <v>69</v>
      </c>
      <c r="G5" s="49" t="s">
        <v>68</v>
      </c>
      <c r="H5" s="80" t="s">
        <v>47</v>
      </c>
      <c r="I5" s="49"/>
      <c r="J5" s="49"/>
    </row>
    <row r="6" spans="1:10" ht="49.15" customHeight="1" thickBot="1" x14ac:dyDescent="0.3">
      <c r="A6" s="77"/>
      <c r="B6" s="73"/>
      <c r="C6" s="75"/>
      <c r="D6" s="64">
        <v>20</v>
      </c>
      <c r="E6" s="64">
        <v>20</v>
      </c>
      <c r="F6" s="64" t="s">
        <v>69</v>
      </c>
      <c r="G6" s="49" t="s">
        <v>67</v>
      </c>
      <c r="H6" s="82"/>
      <c r="I6" s="50"/>
      <c r="J6" s="50"/>
    </row>
    <row r="7" spans="1:10" ht="49.15" customHeight="1" thickBot="1" x14ac:dyDescent="0.3">
      <c r="A7" s="77"/>
      <c r="B7" s="73"/>
      <c r="C7" s="75"/>
      <c r="D7" s="64">
        <v>10</v>
      </c>
      <c r="E7" s="64">
        <v>10</v>
      </c>
      <c r="F7" s="64" t="s">
        <v>69</v>
      </c>
      <c r="G7" s="49" t="s">
        <v>66</v>
      </c>
      <c r="H7" s="82"/>
      <c r="I7" s="50"/>
      <c r="J7" s="50"/>
    </row>
    <row r="8" spans="1:10" ht="36" customHeight="1" thickBot="1" x14ac:dyDescent="0.3">
      <c r="A8" s="77"/>
      <c r="B8" s="73"/>
      <c r="C8" s="75"/>
      <c r="D8" s="64">
        <v>50</v>
      </c>
      <c r="E8" s="64">
        <v>50</v>
      </c>
      <c r="F8" s="64" t="s">
        <v>72</v>
      </c>
      <c r="G8" s="50" t="s">
        <v>54</v>
      </c>
      <c r="H8" s="82"/>
      <c r="I8" s="50"/>
      <c r="J8" s="50"/>
    </row>
    <row r="9" spans="1:10" ht="58.15" customHeight="1" thickBot="1" x14ac:dyDescent="0.3">
      <c r="A9" s="77"/>
      <c r="B9" s="73"/>
      <c r="C9" s="75"/>
      <c r="D9" s="64">
        <v>50</v>
      </c>
      <c r="E9" s="64">
        <v>50</v>
      </c>
      <c r="F9" s="64" t="s">
        <v>69</v>
      </c>
      <c r="G9" s="62" t="s">
        <v>55</v>
      </c>
      <c r="H9" s="82"/>
      <c r="I9" s="50"/>
      <c r="J9" s="50"/>
    </row>
    <row r="10" spans="1:10" ht="21.75" customHeight="1" thickBot="1" x14ac:dyDescent="0.3">
      <c r="A10" s="77"/>
      <c r="B10" s="73"/>
      <c r="C10" s="75"/>
      <c r="D10" s="64">
        <v>50</v>
      </c>
      <c r="E10" s="64">
        <v>50</v>
      </c>
      <c r="F10" s="64" t="s">
        <v>69</v>
      </c>
      <c r="G10" s="62" t="s">
        <v>57</v>
      </c>
      <c r="H10" s="82"/>
      <c r="I10" s="50"/>
      <c r="J10" s="50"/>
    </row>
    <row r="11" spans="1:10" ht="21.75" customHeight="1" thickBot="1" x14ac:dyDescent="0.3">
      <c r="A11" s="77"/>
      <c r="B11" s="73"/>
      <c r="C11" s="75"/>
      <c r="D11" s="64">
        <f>25*50</f>
        <v>1250</v>
      </c>
      <c r="E11" s="64">
        <f>25*50</f>
        <v>1250</v>
      </c>
      <c r="F11" s="64" t="s">
        <v>70</v>
      </c>
      <c r="G11" s="62" t="s">
        <v>59</v>
      </c>
      <c r="H11" s="82"/>
      <c r="I11" s="50"/>
      <c r="J11" s="50"/>
    </row>
    <row r="12" spans="1:10" ht="37.5" customHeight="1" thickBot="1" x14ac:dyDescent="0.3">
      <c r="A12" s="77"/>
      <c r="B12" s="73"/>
      <c r="C12" s="75"/>
      <c r="D12" s="64">
        <v>150</v>
      </c>
      <c r="E12" s="64">
        <v>150</v>
      </c>
      <c r="F12" s="64" t="s">
        <v>69</v>
      </c>
      <c r="G12" s="63" t="s">
        <v>56</v>
      </c>
      <c r="H12" s="81"/>
      <c r="I12" s="60"/>
      <c r="J12" s="60"/>
    </row>
    <row r="13" spans="1:10" ht="36.75" customHeight="1" thickBot="1" x14ac:dyDescent="0.3">
      <c r="A13" s="77"/>
      <c r="B13" s="72" t="s">
        <v>22</v>
      </c>
      <c r="C13" s="80" t="s">
        <v>51</v>
      </c>
      <c r="D13" s="88">
        <v>3.7448000000000001</v>
      </c>
      <c r="E13" s="88">
        <f>D13*0.75</f>
        <v>2.8086000000000002</v>
      </c>
      <c r="F13" s="88" t="s">
        <v>65</v>
      </c>
      <c r="G13" s="90" t="s">
        <v>23</v>
      </c>
      <c r="H13" s="51" t="s">
        <v>52</v>
      </c>
      <c r="I13" s="50"/>
      <c r="J13" s="50"/>
    </row>
    <row r="14" spans="1:10" ht="15.75" thickBot="1" x14ac:dyDescent="0.3">
      <c r="A14" s="77"/>
      <c r="B14" s="79"/>
      <c r="C14" s="81"/>
      <c r="D14" s="89"/>
      <c r="E14" s="89"/>
      <c r="F14" s="89"/>
      <c r="G14" s="91"/>
      <c r="H14" s="51" t="s">
        <v>53</v>
      </c>
      <c r="I14" s="52"/>
      <c r="J14" s="52"/>
    </row>
    <row r="15" spans="1:10" ht="42" customHeight="1" thickBot="1" x14ac:dyDescent="0.3">
      <c r="A15" s="77"/>
      <c r="B15" s="53" t="s">
        <v>24</v>
      </c>
      <c r="C15" s="51" t="s">
        <v>25</v>
      </c>
      <c r="D15" s="54">
        <f>30*10*50</f>
        <v>15000</v>
      </c>
      <c r="E15" s="54">
        <v>15000</v>
      </c>
      <c r="F15" s="54" t="s">
        <v>70</v>
      </c>
      <c r="G15" s="55" t="s">
        <v>58</v>
      </c>
      <c r="H15" s="51" t="s">
        <v>26</v>
      </c>
      <c r="I15" s="52"/>
      <c r="J15" s="52"/>
    </row>
    <row r="16" spans="1:10" ht="42" customHeight="1" thickBot="1" x14ac:dyDescent="0.3">
      <c r="A16" s="77"/>
      <c r="B16" s="53" t="s">
        <v>27</v>
      </c>
      <c r="C16" s="51" t="s">
        <v>48</v>
      </c>
      <c r="D16" s="54">
        <v>3.7057000000000002</v>
      </c>
      <c r="E16" s="54">
        <f>D16*0.3</f>
        <v>1.11171</v>
      </c>
      <c r="F16" s="54" t="s">
        <v>65</v>
      </c>
      <c r="G16" s="55" t="s">
        <v>28</v>
      </c>
      <c r="H16" s="51" t="s">
        <v>29</v>
      </c>
      <c r="I16" s="52"/>
      <c r="J16" s="52"/>
    </row>
    <row r="17" spans="1:17" ht="21.75" customHeight="1" thickBot="1" x14ac:dyDescent="0.3">
      <c r="A17" s="78"/>
      <c r="B17" s="56"/>
      <c r="C17" s="57"/>
      <c r="D17" s="58"/>
      <c r="E17" s="58"/>
      <c r="F17" s="58"/>
      <c r="G17" s="57"/>
      <c r="H17" s="57" t="s">
        <v>12</v>
      </c>
      <c r="I17" s="59"/>
      <c r="J17" s="59">
        <f>SUM(J13:J16)</f>
        <v>0</v>
      </c>
    </row>
    <row r="18" spans="1:17" ht="42" customHeight="1" thickBot="1" x14ac:dyDescent="0.3">
      <c r="A18" s="68" t="s">
        <v>7</v>
      </c>
      <c r="B18" s="24" t="s">
        <v>30</v>
      </c>
      <c r="C18" s="25" t="s">
        <v>49</v>
      </c>
      <c r="D18" s="26">
        <v>3.7086999999999999</v>
      </c>
      <c r="E18" s="26">
        <f>D18*0.75</f>
        <v>2.7815249999999998</v>
      </c>
      <c r="F18" s="26" t="s">
        <v>65</v>
      </c>
      <c r="G18" s="38" t="s">
        <v>23</v>
      </c>
      <c r="H18" s="39" t="s">
        <v>31</v>
      </c>
      <c r="I18" s="19"/>
      <c r="J18" s="19"/>
    </row>
    <row r="19" spans="1:17" ht="42" customHeight="1" thickBot="1" x14ac:dyDescent="0.3">
      <c r="A19" s="69"/>
      <c r="B19" s="37" t="s">
        <v>32</v>
      </c>
      <c r="C19" s="35" t="s">
        <v>25</v>
      </c>
      <c r="D19" s="65">
        <f>30*10*50</f>
        <v>15000</v>
      </c>
      <c r="E19" s="65">
        <v>15000</v>
      </c>
      <c r="F19" s="36" t="s">
        <v>70</v>
      </c>
      <c r="G19" s="2" t="str">
        <f>G15</f>
        <v>zálivka každé sazenice min. 30ti litry vody (10x za sezónu) u 50ks výsadeb</v>
      </c>
      <c r="H19" s="34" t="s">
        <v>33</v>
      </c>
      <c r="I19" s="3"/>
      <c r="J19" s="3"/>
    </row>
    <row r="20" spans="1:17" ht="42" customHeight="1" thickBot="1" x14ac:dyDescent="0.3">
      <c r="A20" s="69"/>
      <c r="B20" s="37" t="s">
        <v>34</v>
      </c>
      <c r="C20" s="35" t="s">
        <v>48</v>
      </c>
      <c r="D20" s="36">
        <v>3.7372999999999998</v>
      </c>
      <c r="E20" s="36">
        <f>D20*0.3</f>
        <v>1.1211899999999999</v>
      </c>
      <c r="F20" s="36" t="s">
        <v>65</v>
      </c>
      <c r="G20" s="2" t="s">
        <v>28</v>
      </c>
      <c r="H20" s="34" t="s">
        <v>35</v>
      </c>
      <c r="I20" s="3"/>
      <c r="J20" s="3"/>
    </row>
    <row r="21" spans="1:17" s="13" customFormat="1" ht="22.5" customHeight="1" thickBot="1" x14ac:dyDescent="0.3">
      <c r="A21" s="67"/>
      <c r="B21" s="9"/>
      <c r="C21" s="10"/>
      <c r="D21" s="11"/>
      <c r="E21" s="11"/>
      <c r="F21" s="11"/>
      <c r="G21" s="10"/>
      <c r="H21" s="10" t="s">
        <v>13</v>
      </c>
      <c r="I21" s="12"/>
      <c r="J21" s="12">
        <f>SUM(J18:J20)</f>
        <v>0</v>
      </c>
      <c r="Q21"/>
    </row>
    <row r="22" spans="1:17" ht="42" customHeight="1" thickBot="1" x14ac:dyDescent="0.3">
      <c r="A22" s="70" t="s">
        <v>8</v>
      </c>
      <c r="B22" s="20" t="s">
        <v>36</v>
      </c>
      <c r="C22" s="27" t="s">
        <v>25</v>
      </c>
      <c r="D22" s="65">
        <f>30*10*50</f>
        <v>15000</v>
      </c>
      <c r="E22" s="65">
        <v>15000</v>
      </c>
      <c r="F22" s="36" t="s">
        <v>70</v>
      </c>
      <c r="G22" s="21" t="str">
        <f>G19</f>
        <v>zálivka každé sazenice min. 30ti litry vody (10x za sezónu) u 50ks výsadeb</v>
      </c>
      <c r="H22" s="27" t="s">
        <v>37</v>
      </c>
      <c r="I22" s="22"/>
      <c r="J22" s="22"/>
      <c r="Q22" s="13"/>
    </row>
    <row r="23" spans="1:17" ht="42" customHeight="1" thickBot="1" x14ac:dyDescent="0.3">
      <c r="A23" s="71"/>
      <c r="B23" s="33" t="s">
        <v>38</v>
      </c>
      <c r="C23" s="28" t="s">
        <v>49</v>
      </c>
      <c r="D23" s="29">
        <v>3.7448000000000001</v>
      </c>
      <c r="E23" s="29">
        <f>D23*0.15</f>
        <v>0.56172</v>
      </c>
      <c r="F23" s="29" t="s">
        <v>65</v>
      </c>
      <c r="G23" s="4" t="s">
        <v>39</v>
      </c>
      <c r="H23" s="28" t="s">
        <v>40</v>
      </c>
      <c r="I23" s="5"/>
      <c r="J23" s="5"/>
    </row>
    <row r="24" spans="1:17" s="13" customFormat="1" ht="20.25" customHeight="1" thickBot="1" x14ac:dyDescent="0.3">
      <c r="A24" s="67"/>
      <c r="B24" s="14"/>
      <c r="C24" s="6"/>
      <c r="D24" s="7"/>
      <c r="E24" s="7"/>
      <c r="F24" s="7"/>
      <c r="G24" s="6"/>
      <c r="H24" s="6" t="s">
        <v>14</v>
      </c>
      <c r="I24" s="8"/>
      <c r="J24" s="8">
        <f>SUM(J22:J23)</f>
        <v>0</v>
      </c>
      <c r="Q24"/>
    </row>
    <row r="25" spans="1:17" ht="42" customHeight="1" thickBot="1" x14ac:dyDescent="0.3">
      <c r="A25" s="68" t="s">
        <v>9</v>
      </c>
      <c r="B25" s="24" t="s">
        <v>41</v>
      </c>
      <c r="C25" s="25" t="s">
        <v>42</v>
      </c>
      <c r="D25" s="26">
        <v>3.7448000000000001</v>
      </c>
      <c r="E25" s="26">
        <f>D25*0.5</f>
        <v>1.8724000000000001</v>
      </c>
      <c r="F25" s="26" t="s">
        <v>65</v>
      </c>
      <c r="G25" s="18" t="s">
        <v>43</v>
      </c>
      <c r="H25" s="25" t="s">
        <v>44</v>
      </c>
      <c r="I25" s="19"/>
      <c r="J25" s="19"/>
      <c r="Q25" s="13"/>
    </row>
    <row r="26" spans="1:17" s="13" customFormat="1" ht="18" customHeight="1" thickBot="1" x14ac:dyDescent="0.3">
      <c r="A26" s="87"/>
      <c r="B26" s="9"/>
      <c r="C26" s="10"/>
      <c r="D26" s="11"/>
      <c r="E26" s="11"/>
      <c r="F26" s="11"/>
      <c r="G26" s="10"/>
      <c r="H26" s="10" t="s">
        <v>15</v>
      </c>
      <c r="I26" s="12"/>
      <c r="J26" s="12">
        <f>SUM(J25:J25)</f>
        <v>0</v>
      </c>
      <c r="Q26"/>
    </row>
    <row r="27" spans="1:17" s="13" customFormat="1" ht="44.25" customHeight="1" thickBot="1" x14ac:dyDescent="0.3">
      <c r="A27" s="85" t="s">
        <v>17</v>
      </c>
      <c r="B27" s="40" t="s">
        <v>45</v>
      </c>
      <c r="C27" s="41" t="s">
        <v>42</v>
      </c>
      <c r="D27" s="44">
        <v>3.7448000000000001</v>
      </c>
      <c r="E27" s="44">
        <f>D27*0.5</f>
        <v>1.8724000000000001</v>
      </c>
      <c r="F27" s="44" t="s">
        <v>65</v>
      </c>
      <c r="G27" s="42" t="s">
        <v>43</v>
      </c>
      <c r="H27" s="41" t="s">
        <v>46</v>
      </c>
      <c r="I27" s="43"/>
      <c r="J27" s="43"/>
    </row>
    <row r="28" spans="1:17" s="13" customFormat="1" ht="18" customHeight="1" thickBot="1" x14ac:dyDescent="0.3">
      <c r="A28" s="86"/>
      <c r="B28" s="32"/>
      <c r="C28" s="30"/>
      <c r="D28" s="31"/>
      <c r="E28" s="31"/>
      <c r="F28" s="31"/>
      <c r="G28" s="30"/>
      <c r="H28" s="30" t="s">
        <v>18</v>
      </c>
      <c r="I28" s="30"/>
      <c r="J28" s="30">
        <f>SUM(J27:J27)</f>
        <v>0</v>
      </c>
    </row>
    <row r="29" spans="1:17" s="17" customFormat="1" ht="23.25" customHeight="1" thickBot="1" x14ac:dyDescent="0.3">
      <c r="A29" s="83"/>
      <c r="B29" s="83"/>
      <c r="C29" s="83"/>
      <c r="D29" s="83"/>
      <c r="E29" s="83"/>
      <c r="F29" s="83"/>
      <c r="G29" s="84"/>
      <c r="H29" s="15" t="s">
        <v>10</v>
      </c>
      <c r="I29" s="16"/>
      <c r="J29" s="16">
        <f>SUM(J26,J24,J21,J17,J4,J28)</f>
        <v>0</v>
      </c>
      <c r="Q29" s="13"/>
    </row>
    <row r="30" spans="1:17" x14ac:dyDescent="0.25">
      <c r="Q30" s="17"/>
    </row>
  </sheetData>
  <mergeCells count="16">
    <mergeCell ref="H5:H12"/>
    <mergeCell ref="A29:G29"/>
    <mergeCell ref="A27:A28"/>
    <mergeCell ref="A25:A26"/>
    <mergeCell ref="D13:D14"/>
    <mergeCell ref="G13:G14"/>
    <mergeCell ref="E13:E14"/>
    <mergeCell ref="F13:F14"/>
    <mergeCell ref="A3:A4"/>
    <mergeCell ref="A18:A21"/>
    <mergeCell ref="A22:A24"/>
    <mergeCell ref="B5:B12"/>
    <mergeCell ref="C5:C12"/>
    <mergeCell ref="A5:A17"/>
    <mergeCell ref="B13:B14"/>
    <mergeCell ref="C13:C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List1!_GoBack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2017-03-29T12:27:22Z</dcterms:modified>
</cp:coreProperties>
</file>